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lighting\spreadsheets\"/>
    </mc:Choice>
  </mc:AlternateContent>
  <bookViews>
    <workbookView xWindow="-15" yWindow="-15" windowWidth="1980" windowHeight="10665" tabRatio="878" activeTab="1"/>
  </bookViews>
  <sheets>
    <sheet name="Circuit MI" sheetId="28" r:id="rId1"/>
    <sheet name="Circuit MJ" sheetId="27" r:id="rId2"/>
  </sheets>
  <definedNames>
    <definedName name="_xlnm.Print_Area" localSheetId="0">'Circuit MI'!$A$1:$K$40</definedName>
    <definedName name="_xlnm.Print_Area" localSheetId="1">'Circuit MJ'!$A$1:$K$34</definedName>
    <definedName name="VOLTAGE_DROP_CALCULATIONS" localSheetId="0">#REF!</definedName>
    <definedName name="VOLTAGE_DROP_CALCULATIONS">#REF!</definedName>
  </definedNames>
  <calcPr calcId="162913" iterate="1"/>
</workbook>
</file>

<file path=xl/calcChain.xml><?xml version="1.0" encoding="utf-8"?>
<calcChain xmlns="http://schemas.openxmlformats.org/spreadsheetml/2006/main">
  <c r="F20" i="27" l="1"/>
  <c r="H20" i="27" s="1"/>
  <c r="E17" i="27"/>
  <c r="E18" i="27"/>
  <c r="E19" i="27"/>
  <c r="E20" i="27"/>
  <c r="E21" i="27" s="1"/>
  <c r="E22" i="27" s="1"/>
  <c r="E23" i="27" s="1"/>
  <c r="E16" i="27"/>
  <c r="A18" i="27" l="1"/>
  <c r="A19" i="27"/>
  <c r="A20" i="27"/>
  <c r="A21" i="27"/>
  <c r="A22" i="27"/>
  <c r="A16" i="27"/>
  <c r="J15" i="28" l="1"/>
  <c r="J16" i="28"/>
  <c r="J17" i="28"/>
  <c r="J18" i="28"/>
  <c r="J19" i="28"/>
  <c r="J20" i="28"/>
  <c r="J21" i="28"/>
  <c r="J22" i="28"/>
  <c r="J23" i="28"/>
  <c r="J24" i="28"/>
  <c r="J25" i="28"/>
  <c r="I24" i="28"/>
  <c r="I23" i="28" s="1"/>
  <c r="I22" i="28" s="1"/>
  <c r="I21" i="28" s="1"/>
  <c r="I20" i="28" s="1"/>
  <c r="I19" i="28" s="1"/>
  <c r="I18" i="28" s="1"/>
  <c r="I17" i="28" s="1"/>
  <c r="I16" i="28" s="1"/>
  <c r="I15" i="28" s="1"/>
  <c r="I2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39" i="28"/>
  <c r="E17" i="28"/>
  <c r="E18" i="28" s="1"/>
  <c r="E19" i="28" s="1"/>
  <c r="E20" i="28" s="1"/>
  <c r="E21" i="28" s="1"/>
  <c r="E22" i="28" s="1"/>
  <c r="E23" i="28" s="1"/>
  <c r="E24" i="28" s="1"/>
  <c r="E25" i="28" s="1"/>
  <c r="E26" i="28" s="1"/>
  <c r="E27" i="28" s="1"/>
  <c r="E28" i="28" s="1"/>
  <c r="E29" i="28" s="1"/>
  <c r="E30" i="28" s="1"/>
  <c r="E31" i="28" s="1"/>
  <c r="E32" i="28" s="1"/>
  <c r="E33" i="28" s="1"/>
  <c r="E34" i="28" s="1"/>
  <c r="E35" i="28" s="1"/>
  <c r="E36" i="28" s="1"/>
  <c r="E37" i="28" s="1"/>
  <c r="E38" i="28" s="1"/>
  <c r="E39" i="28" s="1"/>
  <c r="E16" i="28"/>
  <c r="K16" i="28"/>
  <c r="K17" i="28"/>
  <c r="K18" i="28"/>
  <c r="K19" i="28"/>
  <c r="K20" i="28"/>
  <c r="K21" i="28"/>
  <c r="K22" i="28"/>
  <c r="K23" i="28"/>
  <c r="K24" i="28"/>
  <c r="K25" i="28"/>
  <c r="H16" i="28"/>
  <c r="H17" i="28"/>
  <c r="H18" i="28"/>
  <c r="H19" i="28"/>
  <c r="H20" i="28"/>
  <c r="H21" i="28"/>
  <c r="H22" i="28"/>
  <c r="H23" i="28"/>
  <c r="H24" i="28"/>
  <c r="H25" i="28"/>
  <c r="A17" i="28"/>
  <c r="A18" i="28"/>
  <c r="A19" i="28"/>
  <c r="A20" i="28"/>
  <c r="A21" i="28"/>
  <c r="A22" i="28"/>
  <c r="A23" i="28"/>
  <c r="A24" i="28"/>
  <c r="A25" i="28"/>
  <c r="A26" i="28"/>
  <c r="A16" i="28"/>
  <c r="A39" i="28" l="1"/>
  <c r="K39" i="28" s="1"/>
  <c r="A38" i="28"/>
  <c r="K38" i="28" s="1"/>
  <c r="A37" i="28"/>
  <c r="A36" i="28"/>
  <c r="K36" i="28" s="1"/>
  <c r="A31" i="28"/>
  <c r="K31" i="28" s="1"/>
  <c r="A30" i="28"/>
  <c r="K30" i="28" s="1"/>
  <c r="A29" i="28"/>
  <c r="K29" i="28" s="1"/>
  <c r="A28" i="28"/>
  <c r="K28" i="28" s="1"/>
  <c r="K26" i="28"/>
  <c r="K37" i="28"/>
  <c r="A35" i="28"/>
  <c r="K35" i="28" s="1"/>
  <c r="A34" i="28"/>
  <c r="K34" i="28" s="1"/>
  <c r="A33" i="28"/>
  <c r="K33" i="28" s="1"/>
  <c r="A32" i="28"/>
  <c r="K32" i="28" s="1"/>
  <c r="A27" i="28"/>
  <c r="K27" i="28" s="1"/>
  <c r="K15" i="28"/>
  <c r="E15" i="28"/>
  <c r="F15" i="28" s="1"/>
  <c r="H15" i="28" s="1"/>
  <c r="F5" i="28"/>
  <c r="F21" i="27"/>
  <c r="H21" i="27" s="1"/>
  <c r="E15" i="27"/>
  <c r="F19" i="27" s="1"/>
  <c r="H19" i="27" s="1"/>
  <c r="K16" i="27"/>
  <c r="K18" i="27"/>
  <c r="K19" i="27"/>
  <c r="K20" i="27"/>
  <c r="K21" i="27"/>
  <c r="A23" i="27"/>
  <c r="K23" i="27" s="1"/>
  <c r="K22" i="27"/>
  <c r="A17" i="27"/>
  <c r="K17" i="27" s="1"/>
  <c r="F22" i="27" l="1"/>
  <c r="H22" i="27" s="1"/>
  <c r="F23" i="27"/>
  <c r="H23" i="27" s="1"/>
  <c r="I23" i="27" s="1"/>
  <c r="F5" i="27"/>
  <c r="F16" i="27"/>
  <c r="H16" i="27" s="1"/>
  <c r="F17" i="27"/>
  <c r="H17" i="27" s="1"/>
  <c r="F18" i="27"/>
  <c r="H18" i="27" s="1"/>
  <c r="I22" i="27" l="1"/>
  <c r="I21" i="27" s="1"/>
  <c r="I20" i="27" s="1"/>
  <c r="J20" i="27"/>
  <c r="I19" i="27"/>
  <c r="I18" i="27" s="1"/>
  <c r="I17" i="27" s="1"/>
  <c r="I16" i="27" s="1"/>
  <c r="I15" i="27" s="1"/>
  <c r="H26" i="28"/>
  <c r="J19" i="27"/>
  <c r="H27" i="28" l="1"/>
  <c r="J18" i="27"/>
  <c r="J23" i="27"/>
  <c r="K15" i="27"/>
  <c r="H28" i="28" l="1"/>
  <c r="J21" i="27"/>
  <c r="F15" i="27"/>
  <c r="H15" i="27" s="1"/>
  <c r="H29" i="28" l="1"/>
  <c r="J22" i="27"/>
  <c r="J16" i="27"/>
  <c r="J17" i="27"/>
  <c r="H30" i="28" l="1"/>
  <c r="J15" i="27"/>
  <c r="H31" i="28" l="1"/>
  <c r="H32" i="28" l="1"/>
  <c r="H33" i="28" l="1"/>
  <c r="H34" i="28" l="1"/>
  <c r="H35" i="28" l="1"/>
  <c r="H36" i="28" l="1"/>
  <c r="H37" i="28" l="1"/>
  <c r="H39" i="28" l="1"/>
  <c r="I39" i="28" s="1"/>
  <c r="H38" i="28"/>
  <c r="I38" i="28" l="1"/>
  <c r="J39" i="28"/>
  <c r="I37" i="28" l="1"/>
  <c r="J38" i="28"/>
  <c r="I36" i="28" l="1"/>
  <c r="J37" i="28"/>
  <c r="I35" i="28" l="1"/>
  <c r="J36" i="28"/>
  <c r="I34" i="28" l="1"/>
  <c r="J35" i="28"/>
  <c r="I33" i="28" l="1"/>
  <c r="J34" i="28"/>
  <c r="I32" i="28" l="1"/>
  <c r="J33" i="28"/>
  <c r="I31" i="28" l="1"/>
  <c r="J32" i="28"/>
  <c r="I30" i="28" l="1"/>
  <c r="J31" i="28"/>
  <c r="J30" i="28" l="1"/>
  <c r="I29" i="28"/>
  <c r="I28" i="28" l="1"/>
  <c r="J29" i="28"/>
  <c r="I27" i="28" l="1"/>
  <c r="J28" i="28"/>
  <c r="I26" i="28" l="1"/>
  <c r="J27" i="28"/>
  <c r="J26" i="28" l="1"/>
</calcChain>
</file>

<file path=xl/sharedStrings.xml><?xml version="1.0" encoding="utf-8"?>
<sst xmlns="http://schemas.openxmlformats.org/spreadsheetml/2006/main" count="118" uniqueCount="72">
  <si>
    <t>VOLTAGE DROP CALCULATIONS</t>
  </si>
  <si>
    <t>AWG</t>
  </si>
  <si>
    <t>Section</t>
  </si>
  <si>
    <t>From</t>
  </si>
  <si>
    <t>To</t>
  </si>
  <si>
    <t>At Point</t>
  </si>
  <si>
    <t>Accum.</t>
  </si>
  <si>
    <t>Amperes</t>
  </si>
  <si>
    <t>Voltage Drop</t>
  </si>
  <si>
    <t>In Section</t>
  </si>
  <si>
    <t>% Drop</t>
  </si>
  <si>
    <t>ohms/mft/1000</t>
  </si>
  <si>
    <t xml:space="preserve">Wire Factor Used (Two - No. 4 AWG Wires): </t>
  </si>
  <si>
    <t>Voltage:</t>
  </si>
  <si>
    <t xml:space="preserve">Wire Factor Used (Two - No. 8 AWG Wires): </t>
  </si>
  <si>
    <t xml:space="preserve">Wire Factor Used (Two - No. 6 AWG Wires): </t>
  </si>
  <si>
    <t xml:space="preserve">Wire Factor Used (Two - No. 10 AWG Wires): </t>
  </si>
  <si>
    <t>Design
Feet</t>
  </si>
  <si>
    <t>Ampere-
Feet</t>
  </si>
  <si>
    <t>Supply Voltage:</t>
  </si>
  <si>
    <t>Wire Resistance Used:</t>
  </si>
  <si>
    <t>No.</t>
  </si>
  <si>
    <t>AWG.</t>
  </si>
  <si>
    <t>Power Service:</t>
  </si>
  <si>
    <t>County-Route-Section:</t>
  </si>
  <si>
    <t>Circuit:</t>
  </si>
  <si>
    <t>1/0</t>
  </si>
  <si>
    <t>2/0</t>
  </si>
  <si>
    <t>4/0</t>
  </si>
  <si>
    <t>No. of Wires for Calculation Purposes:</t>
  </si>
  <si>
    <t>MI-25</t>
  </si>
  <si>
    <t>MI-24</t>
  </si>
  <si>
    <t>MI-23</t>
  </si>
  <si>
    <t>MI-22</t>
  </si>
  <si>
    <t>MI-21</t>
  </si>
  <si>
    <t>MI-20</t>
  </si>
  <si>
    <t>MI-19</t>
  </si>
  <si>
    <t>MI-18</t>
  </si>
  <si>
    <t>MI-17</t>
  </si>
  <si>
    <t>MI-16</t>
  </si>
  <si>
    <t>MI-15</t>
  </si>
  <si>
    <t>MI-14</t>
  </si>
  <si>
    <t>MI-13</t>
  </si>
  <si>
    <t>MI-12</t>
  </si>
  <si>
    <t>MI-11</t>
  </si>
  <si>
    <t>MI-10</t>
  </si>
  <si>
    <t>MI-9</t>
  </si>
  <si>
    <t>MI-8</t>
  </si>
  <si>
    <t>MI-7</t>
  </si>
  <si>
    <t>MI-6</t>
  </si>
  <si>
    <t>MI-5</t>
  </si>
  <si>
    <t>MI-4</t>
  </si>
  <si>
    <t>MI-3</t>
  </si>
  <si>
    <t>MI-2</t>
  </si>
  <si>
    <t>MI-1</t>
  </si>
  <si>
    <t>PS - 'M'</t>
  </si>
  <si>
    <t>M</t>
  </si>
  <si>
    <t>MI</t>
  </si>
  <si>
    <t>Circuit: 'MI'</t>
  </si>
  <si>
    <t>FRA-71-14.36</t>
  </si>
  <si>
    <t>MJ</t>
  </si>
  <si>
    <t>MJ-9</t>
  </si>
  <si>
    <t>MJ-8</t>
  </si>
  <si>
    <t>MJ-7</t>
  </si>
  <si>
    <t>MJ-6</t>
  </si>
  <si>
    <t>MJ-5</t>
  </si>
  <si>
    <t>MJ-4</t>
  </si>
  <si>
    <t>MJ-3</t>
  </si>
  <si>
    <t>MJ-2</t>
  </si>
  <si>
    <t>MJ-1</t>
  </si>
  <si>
    <t>CC-'M'</t>
  </si>
  <si>
    <t>Circuit: 'MJ'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</si>
</sst>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0"/>
      <name val="Arial"/>
    </font>
    <font>
      <b/>
      <sz val="12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11"/>
      <name val="Arial"/>
      <family val="2"/>
    </font>
    <font>
      <sz val="10"/>
      <name val="Arial"/>
      <family val="2"/>
    </font>
    <font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9" fontId="5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0" xfId="0" applyFont="1" applyFill="1" applyBorder="1" applyAlignment="1">
      <alignment horizontal="left"/>
    </xf>
    <xf numFmtId="0" fontId="0" fillId="0" borderId="0" xfId="0" applyBorder="1" applyAlignment="1"/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2" fontId="2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Border="1" applyAlignment="1"/>
    <xf numFmtId="0" fontId="4" fillId="0" borderId="0" xfId="0" applyFont="1" applyBorder="1" applyAlignment="1"/>
    <xf numFmtId="49" fontId="5" fillId="0" borderId="0" xfId="0" applyNumberFormat="1" applyFont="1" applyAlignment="1">
      <alignment horizontal="right"/>
    </xf>
    <xf numFmtId="2" fontId="0" fillId="0" borderId="0" xfId="0" applyNumberFormat="1"/>
    <xf numFmtId="164" fontId="4" fillId="0" borderId="0" xfId="0" applyNumberFormat="1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</cellXfs>
  <cellStyles count="3"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opLeftCell="A16" zoomScaleNormal="100" workbookViewId="0">
      <selection activeCell="C2" sqref="C2:E3"/>
    </sheetView>
  </sheetViews>
  <sheetFormatPr defaultColWidth="0" defaultRowHeight="12.75" x14ac:dyDescent="0.2"/>
  <cols>
    <col min="1" max="2" width="11.7109375" customWidth="1"/>
    <col min="3" max="7" width="9.140625" customWidth="1"/>
    <col min="8" max="8" width="10.85546875" customWidth="1"/>
    <col min="9" max="10" width="9.140625" customWidth="1"/>
    <col min="11" max="11" width="12" bestFit="1" customWidth="1"/>
    <col min="12" max="19" width="0" hidden="1" customWidth="1"/>
    <col min="20" max="16384" width="9.140625" hidden="1"/>
  </cols>
  <sheetData>
    <row r="1" spans="1:19" ht="15.75" x14ac:dyDescent="0.2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M1" s="15"/>
      <c r="R1" s="15">
        <v>14</v>
      </c>
      <c r="S1" s="30">
        <v>3.1</v>
      </c>
    </row>
    <row r="2" spans="1:19" ht="14.25" x14ac:dyDescent="0.2">
      <c r="A2" s="23" t="s">
        <v>24</v>
      </c>
      <c r="B2" s="23"/>
      <c r="C2" s="23" t="s">
        <v>59</v>
      </c>
      <c r="D2" s="23"/>
      <c r="E2" s="23"/>
      <c r="F2" s="23"/>
      <c r="G2" s="23" t="s">
        <v>29</v>
      </c>
      <c r="H2" s="23"/>
      <c r="I2" s="23"/>
      <c r="J2" s="23"/>
      <c r="K2" s="22">
        <v>2</v>
      </c>
      <c r="M2" s="15"/>
      <c r="R2" s="15">
        <v>12</v>
      </c>
      <c r="S2" s="30">
        <v>2</v>
      </c>
    </row>
    <row r="3" spans="1:19" ht="14.25" x14ac:dyDescent="0.2">
      <c r="A3" s="23" t="s">
        <v>23</v>
      </c>
      <c r="B3" s="23"/>
      <c r="C3" s="27" t="s">
        <v>56</v>
      </c>
      <c r="D3" s="23" t="s">
        <v>25</v>
      </c>
      <c r="E3" s="28" t="s">
        <v>57</v>
      </c>
      <c r="F3" s="23"/>
      <c r="G3" s="23"/>
      <c r="H3" s="23"/>
      <c r="I3" s="23"/>
      <c r="J3" s="23"/>
      <c r="K3" s="23"/>
      <c r="M3" s="15"/>
      <c r="R3" s="15">
        <v>10</v>
      </c>
      <c r="S3" s="30">
        <v>1.2</v>
      </c>
    </row>
    <row r="4" spans="1:19" ht="14.25" x14ac:dyDescent="0.2">
      <c r="A4" s="23" t="s">
        <v>19</v>
      </c>
      <c r="B4" s="23"/>
      <c r="C4" s="23">
        <v>480</v>
      </c>
      <c r="D4" s="23"/>
      <c r="E4" s="23"/>
      <c r="F4" s="23"/>
      <c r="G4" s="23"/>
      <c r="H4" s="23"/>
      <c r="I4" s="23"/>
      <c r="J4" s="23"/>
      <c r="K4" s="23"/>
      <c r="R4" s="15">
        <v>8</v>
      </c>
      <c r="S4" s="30">
        <v>0.78</v>
      </c>
    </row>
    <row r="5" spans="1:19" ht="14.25" x14ac:dyDescent="0.2">
      <c r="A5" s="23" t="s">
        <v>20</v>
      </c>
      <c r="B5" s="23"/>
      <c r="C5" s="23" t="s">
        <v>21</v>
      </c>
      <c r="D5" s="22">
        <v>4</v>
      </c>
      <c r="E5" s="23" t="s">
        <v>22</v>
      </c>
      <c r="F5" s="31">
        <f>IF(D5="","",VLOOKUP(D5,R1:S10,2,FALSE))</f>
        <v>0.31</v>
      </c>
      <c r="G5" s="23"/>
      <c r="H5" s="23"/>
      <c r="I5" s="23"/>
      <c r="J5" s="23"/>
      <c r="K5" s="23"/>
      <c r="R5" s="15">
        <v>6</v>
      </c>
      <c r="S5" s="30">
        <v>0.49</v>
      </c>
    </row>
    <row r="6" spans="1:19" ht="14.25" x14ac:dyDescent="0.2">
      <c r="A6" s="23"/>
      <c r="B6" s="23"/>
      <c r="C6" s="23" t="s">
        <v>21</v>
      </c>
      <c r="D6" s="22"/>
      <c r="E6" s="23" t="s">
        <v>22</v>
      </c>
      <c r="F6" s="22"/>
      <c r="G6" s="23"/>
      <c r="H6" s="23"/>
      <c r="I6" s="23"/>
      <c r="J6" s="23"/>
      <c r="K6" s="23"/>
      <c r="R6" s="15">
        <v>4</v>
      </c>
      <c r="S6" s="30">
        <v>0.31</v>
      </c>
    </row>
    <row r="7" spans="1:19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3"/>
      <c r="R7" s="15">
        <v>2</v>
      </c>
      <c r="S7" s="30">
        <v>0.19</v>
      </c>
    </row>
    <row r="8" spans="1:19" x14ac:dyDescent="0.2">
      <c r="A8" s="4" t="s">
        <v>13</v>
      </c>
      <c r="B8" s="37">
        <v>480</v>
      </c>
      <c r="C8" s="41" t="s">
        <v>16</v>
      </c>
      <c r="D8" s="42"/>
      <c r="E8" s="42"/>
      <c r="F8" s="42"/>
      <c r="G8" s="42"/>
      <c r="H8" s="24">
        <v>2.4</v>
      </c>
      <c r="I8" s="43" t="s">
        <v>11</v>
      </c>
      <c r="J8" s="44"/>
      <c r="K8" s="2" t="s">
        <v>58</v>
      </c>
      <c r="R8" s="29" t="s">
        <v>26</v>
      </c>
      <c r="S8" s="30">
        <v>0.12</v>
      </c>
    </row>
    <row r="9" spans="1:19" x14ac:dyDescent="0.2">
      <c r="A9" s="9"/>
      <c r="B9" s="10"/>
      <c r="C9" s="41" t="s">
        <v>14</v>
      </c>
      <c r="D9" s="42"/>
      <c r="E9" s="42"/>
      <c r="F9" s="42"/>
      <c r="G9" s="42"/>
      <c r="H9" s="24">
        <v>1.56</v>
      </c>
      <c r="I9" s="43" t="s">
        <v>11</v>
      </c>
      <c r="J9" s="44"/>
      <c r="K9" s="6"/>
      <c r="R9" s="29" t="s">
        <v>27</v>
      </c>
      <c r="S9" s="30">
        <v>0.1</v>
      </c>
    </row>
    <row r="10" spans="1:19" x14ac:dyDescent="0.2">
      <c r="A10" s="9"/>
      <c r="B10" s="10"/>
      <c r="C10" s="34" t="s">
        <v>15</v>
      </c>
      <c r="D10" s="35"/>
      <c r="E10" s="35"/>
      <c r="F10" s="35"/>
      <c r="G10" s="35"/>
      <c r="H10" s="24">
        <v>0.98</v>
      </c>
      <c r="I10" s="36" t="s">
        <v>11</v>
      </c>
      <c r="J10" s="37"/>
      <c r="K10" s="6"/>
      <c r="R10" s="29" t="s">
        <v>28</v>
      </c>
      <c r="S10">
        <v>7.9000000000000001E-2</v>
      </c>
    </row>
    <row r="11" spans="1:19" x14ac:dyDescent="0.2">
      <c r="A11" s="9"/>
      <c r="B11" s="10"/>
      <c r="C11" s="34" t="s">
        <v>12</v>
      </c>
      <c r="D11" s="35"/>
      <c r="E11" s="35"/>
      <c r="F11" s="35"/>
      <c r="G11" s="35"/>
      <c r="H11" s="24">
        <v>0.62</v>
      </c>
      <c r="I11" s="36" t="s">
        <v>11</v>
      </c>
      <c r="J11" s="37"/>
      <c r="K11" s="6"/>
      <c r="R11" s="18"/>
    </row>
    <row r="12" spans="1:19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R12" s="18"/>
    </row>
    <row r="13" spans="1:19" x14ac:dyDescent="0.2">
      <c r="A13" s="45" t="s">
        <v>2</v>
      </c>
      <c r="B13" s="46"/>
      <c r="C13" s="46"/>
      <c r="D13" s="45" t="s">
        <v>7</v>
      </c>
      <c r="E13" s="46"/>
      <c r="F13" s="47" t="s">
        <v>18</v>
      </c>
      <c r="G13" s="38" t="s">
        <v>1</v>
      </c>
      <c r="H13" s="45" t="s">
        <v>8</v>
      </c>
      <c r="I13" s="46"/>
      <c r="J13" s="38" t="s">
        <v>10</v>
      </c>
      <c r="K13" s="38" t="s">
        <v>5</v>
      </c>
      <c r="L13" s="20"/>
      <c r="R13" s="18"/>
    </row>
    <row r="14" spans="1:19" ht="25.5" x14ac:dyDescent="0.2">
      <c r="A14" s="33" t="s">
        <v>3</v>
      </c>
      <c r="B14" s="33" t="s">
        <v>4</v>
      </c>
      <c r="C14" s="32" t="s">
        <v>17</v>
      </c>
      <c r="D14" s="33" t="s">
        <v>5</v>
      </c>
      <c r="E14" s="33" t="s">
        <v>6</v>
      </c>
      <c r="F14" s="48"/>
      <c r="G14" s="39"/>
      <c r="H14" s="26" t="s">
        <v>9</v>
      </c>
      <c r="I14" s="26" t="s">
        <v>6</v>
      </c>
      <c r="J14" s="39"/>
      <c r="K14" s="39"/>
      <c r="L14" s="20"/>
      <c r="R14" s="18"/>
    </row>
    <row r="15" spans="1:19" x14ac:dyDescent="0.2">
      <c r="A15" s="5" t="s">
        <v>30</v>
      </c>
      <c r="B15" s="5" t="s">
        <v>31</v>
      </c>
      <c r="C15" s="7">
        <v>177</v>
      </c>
      <c r="D15" s="8">
        <v>0.28000000000000003</v>
      </c>
      <c r="E15" s="8">
        <f>D15</f>
        <v>0.28000000000000003</v>
      </c>
      <c r="F15" s="7">
        <f t="shared" ref="F15:F39" si="0">IF(E15="","",C15*E15)</f>
        <v>49.56</v>
      </c>
      <c r="G15" s="5">
        <v>4</v>
      </c>
      <c r="H15" s="8">
        <f>IF(G15="","",F15*(2*(VLOOKUP(G15,$R$1:$S$10,2,FALSE)))/1000)</f>
        <v>3.07272E-2</v>
      </c>
      <c r="I15" s="8">
        <f t="shared" ref="I15:I25" si="1">I16+H15</f>
        <v>10.056648000000003</v>
      </c>
      <c r="J15" s="8">
        <f t="shared" ref="J15:J25" si="2">IF(G15="","",I15/$B$8*100)</f>
        <v>2.0951350000000004</v>
      </c>
      <c r="K15" s="5" t="str">
        <f>IF(A15="","",A15)</f>
        <v>MI-25</v>
      </c>
      <c r="L15" s="20"/>
      <c r="R15" s="18"/>
    </row>
    <row r="16" spans="1:19" x14ac:dyDescent="0.2">
      <c r="A16" s="5" t="str">
        <f>B15</f>
        <v>MI-24</v>
      </c>
      <c r="B16" s="5" t="s">
        <v>32</v>
      </c>
      <c r="C16" s="7">
        <v>176</v>
      </c>
      <c r="D16" s="8">
        <v>0.28000000000000003</v>
      </c>
      <c r="E16" s="8">
        <f>E15+D16</f>
        <v>0.56000000000000005</v>
      </c>
      <c r="F16" s="7">
        <f t="shared" si="0"/>
        <v>98.56</v>
      </c>
      <c r="G16" s="5">
        <v>4</v>
      </c>
      <c r="H16" s="8">
        <f t="shared" ref="H16:H25" si="3">IF(G16="","",F16*(2*(VLOOKUP(G16,$R$1:$S$10,2,FALSE)))/1000)</f>
        <v>6.11072E-2</v>
      </c>
      <c r="I16" s="8">
        <f t="shared" si="1"/>
        <v>10.025920800000003</v>
      </c>
      <c r="J16" s="8">
        <f t="shared" si="2"/>
        <v>2.0887335000000009</v>
      </c>
      <c r="K16" s="5" t="str">
        <f t="shared" ref="K16:K25" si="4">IF(A16="","",A16)</f>
        <v>MI-24</v>
      </c>
      <c r="L16" s="20"/>
      <c r="R16" s="18"/>
    </row>
    <row r="17" spans="1:18" x14ac:dyDescent="0.2">
      <c r="A17" s="5" t="str">
        <f t="shared" ref="A17:A26" si="5">B16</f>
        <v>MI-23</v>
      </c>
      <c r="B17" s="5" t="s">
        <v>33</v>
      </c>
      <c r="C17" s="7">
        <v>176</v>
      </c>
      <c r="D17" s="8">
        <v>0.28000000000000003</v>
      </c>
      <c r="E17" s="8">
        <f t="shared" ref="E17:E39" si="6">E16+D17</f>
        <v>0.84000000000000008</v>
      </c>
      <c r="F17" s="7">
        <f t="shared" si="0"/>
        <v>147.84</v>
      </c>
      <c r="G17" s="5">
        <v>4</v>
      </c>
      <c r="H17" s="8">
        <f t="shared" si="3"/>
        <v>9.1660800000000001E-2</v>
      </c>
      <c r="I17" s="8">
        <f t="shared" si="1"/>
        <v>9.9648136000000029</v>
      </c>
      <c r="J17" s="8">
        <f t="shared" si="2"/>
        <v>2.0760028333333338</v>
      </c>
      <c r="K17" s="5" t="str">
        <f t="shared" si="4"/>
        <v>MI-23</v>
      </c>
      <c r="L17" s="20"/>
      <c r="R17" s="18"/>
    </row>
    <row r="18" spans="1:18" x14ac:dyDescent="0.2">
      <c r="A18" s="5" t="str">
        <f t="shared" si="5"/>
        <v>MI-22</v>
      </c>
      <c r="B18" s="5" t="s">
        <v>34</v>
      </c>
      <c r="C18" s="7">
        <v>177</v>
      </c>
      <c r="D18" s="8">
        <v>0.28000000000000003</v>
      </c>
      <c r="E18" s="8">
        <f t="shared" si="6"/>
        <v>1.1200000000000001</v>
      </c>
      <c r="F18" s="7">
        <f t="shared" si="0"/>
        <v>198.24</v>
      </c>
      <c r="G18" s="5">
        <v>4</v>
      </c>
      <c r="H18" s="8">
        <f t="shared" si="3"/>
        <v>0.1229088</v>
      </c>
      <c r="I18" s="8">
        <f t="shared" si="1"/>
        <v>9.8731528000000033</v>
      </c>
      <c r="J18" s="8">
        <f t="shared" si="2"/>
        <v>2.056906833333334</v>
      </c>
      <c r="K18" s="5" t="str">
        <f t="shared" si="4"/>
        <v>MI-22</v>
      </c>
      <c r="L18" s="20"/>
      <c r="R18" s="18"/>
    </row>
    <row r="19" spans="1:18" x14ac:dyDescent="0.2">
      <c r="A19" s="5" t="str">
        <f t="shared" si="5"/>
        <v>MI-21</v>
      </c>
      <c r="B19" s="5" t="s">
        <v>35</v>
      </c>
      <c r="C19" s="7">
        <v>176</v>
      </c>
      <c r="D19" s="8">
        <v>0.28000000000000003</v>
      </c>
      <c r="E19" s="8">
        <f t="shared" si="6"/>
        <v>1.4000000000000001</v>
      </c>
      <c r="F19" s="7">
        <f t="shared" si="0"/>
        <v>246.40000000000003</v>
      </c>
      <c r="G19" s="5">
        <v>4</v>
      </c>
      <c r="H19" s="8">
        <f t="shared" si="3"/>
        <v>0.15276800000000004</v>
      </c>
      <c r="I19" s="8">
        <f t="shared" si="1"/>
        <v>9.7502440000000039</v>
      </c>
      <c r="J19" s="8">
        <f t="shared" si="2"/>
        <v>2.0313008333333342</v>
      </c>
      <c r="K19" s="5" t="str">
        <f t="shared" si="4"/>
        <v>MI-21</v>
      </c>
      <c r="L19" s="20"/>
      <c r="R19" s="18"/>
    </row>
    <row r="20" spans="1:18" x14ac:dyDescent="0.2">
      <c r="A20" s="5" t="str">
        <f t="shared" si="5"/>
        <v>MI-20</v>
      </c>
      <c r="B20" s="5" t="s">
        <v>36</v>
      </c>
      <c r="C20" s="7">
        <v>176</v>
      </c>
      <c r="D20" s="8">
        <v>0.28000000000000003</v>
      </c>
      <c r="E20" s="8">
        <f t="shared" si="6"/>
        <v>1.6800000000000002</v>
      </c>
      <c r="F20" s="7">
        <f t="shared" si="0"/>
        <v>295.68</v>
      </c>
      <c r="G20" s="5">
        <v>4</v>
      </c>
      <c r="H20" s="8">
        <f t="shared" si="3"/>
        <v>0.1833216</v>
      </c>
      <c r="I20" s="8">
        <f t="shared" si="1"/>
        <v>9.5974760000000039</v>
      </c>
      <c r="J20" s="8">
        <f t="shared" si="2"/>
        <v>1.9994741666666673</v>
      </c>
      <c r="K20" s="5" t="str">
        <f t="shared" si="4"/>
        <v>MI-20</v>
      </c>
      <c r="L20" s="20"/>
      <c r="R20" s="18"/>
    </row>
    <row r="21" spans="1:18" x14ac:dyDescent="0.2">
      <c r="A21" s="5" t="str">
        <f t="shared" si="5"/>
        <v>MI-19</v>
      </c>
      <c r="B21" s="5" t="s">
        <v>37</v>
      </c>
      <c r="C21" s="7">
        <v>170</v>
      </c>
      <c r="D21" s="8">
        <v>0.28000000000000003</v>
      </c>
      <c r="E21" s="8">
        <f t="shared" si="6"/>
        <v>1.9600000000000002</v>
      </c>
      <c r="F21" s="7">
        <f t="shared" si="0"/>
        <v>333.20000000000005</v>
      </c>
      <c r="G21" s="5">
        <v>4</v>
      </c>
      <c r="H21" s="8">
        <f t="shared" si="3"/>
        <v>0.20658400000000005</v>
      </c>
      <c r="I21" s="8">
        <f t="shared" si="1"/>
        <v>9.4141544000000046</v>
      </c>
      <c r="J21" s="8">
        <f t="shared" si="2"/>
        <v>1.9612821666666675</v>
      </c>
      <c r="K21" s="5" t="str">
        <f t="shared" si="4"/>
        <v>MI-19</v>
      </c>
      <c r="L21" s="20"/>
      <c r="R21" s="18"/>
    </row>
    <row r="22" spans="1:18" x14ac:dyDescent="0.2">
      <c r="A22" s="5" t="str">
        <f t="shared" si="5"/>
        <v>MI-18</v>
      </c>
      <c r="B22" s="5" t="s">
        <v>38</v>
      </c>
      <c r="C22" s="7">
        <v>180</v>
      </c>
      <c r="D22" s="8">
        <v>0.28000000000000003</v>
      </c>
      <c r="E22" s="8">
        <f t="shared" si="6"/>
        <v>2.2400000000000002</v>
      </c>
      <c r="F22" s="7">
        <f t="shared" si="0"/>
        <v>403.20000000000005</v>
      </c>
      <c r="G22" s="5">
        <v>4</v>
      </c>
      <c r="H22" s="8">
        <f t="shared" si="3"/>
        <v>0.24998400000000004</v>
      </c>
      <c r="I22" s="8">
        <f t="shared" si="1"/>
        <v>9.2075704000000052</v>
      </c>
      <c r="J22" s="8">
        <f t="shared" si="2"/>
        <v>1.9182438333333343</v>
      </c>
      <c r="K22" s="5" t="str">
        <f t="shared" si="4"/>
        <v>MI-18</v>
      </c>
      <c r="L22" s="20"/>
      <c r="R22" s="18"/>
    </row>
    <row r="23" spans="1:18" x14ac:dyDescent="0.2">
      <c r="A23" s="5" t="str">
        <f t="shared" si="5"/>
        <v>MI-17</v>
      </c>
      <c r="B23" s="5" t="s">
        <v>39</v>
      </c>
      <c r="C23" s="7">
        <v>180</v>
      </c>
      <c r="D23" s="8">
        <v>0.28000000000000003</v>
      </c>
      <c r="E23" s="8">
        <f t="shared" si="6"/>
        <v>2.5200000000000005</v>
      </c>
      <c r="F23" s="7">
        <f t="shared" si="0"/>
        <v>453.60000000000008</v>
      </c>
      <c r="G23" s="5">
        <v>4</v>
      </c>
      <c r="H23" s="8">
        <f t="shared" si="3"/>
        <v>0.28123200000000004</v>
      </c>
      <c r="I23" s="8">
        <f t="shared" si="1"/>
        <v>8.9575864000000056</v>
      </c>
      <c r="J23" s="8">
        <f t="shared" si="2"/>
        <v>1.8661638333333346</v>
      </c>
      <c r="K23" s="5" t="str">
        <f t="shared" si="4"/>
        <v>MI-17</v>
      </c>
      <c r="L23" s="20"/>
      <c r="R23" s="18"/>
    </row>
    <row r="24" spans="1:18" x14ac:dyDescent="0.2">
      <c r="A24" s="5" t="str">
        <f t="shared" si="5"/>
        <v>MI-16</v>
      </c>
      <c r="B24" s="5" t="s">
        <v>40</v>
      </c>
      <c r="C24" s="7">
        <v>180</v>
      </c>
      <c r="D24" s="8">
        <v>0.28000000000000003</v>
      </c>
      <c r="E24" s="8">
        <f t="shared" si="6"/>
        <v>2.8000000000000007</v>
      </c>
      <c r="F24" s="7">
        <f t="shared" si="0"/>
        <v>504.00000000000011</v>
      </c>
      <c r="G24" s="5">
        <v>4</v>
      </c>
      <c r="H24" s="8">
        <f t="shared" si="3"/>
        <v>0.31248000000000009</v>
      </c>
      <c r="I24" s="8">
        <f t="shared" si="1"/>
        <v>8.6763544000000064</v>
      </c>
      <c r="J24" s="8">
        <f t="shared" si="2"/>
        <v>1.8075738333333349</v>
      </c>
      <c r="K24" s="5" t="str">
        <f t="shared" si="4"/>
        <v>MI-16</v>
      </c>
      <c r="L24" s="20"/>
      <c r="R24" s="18"/>
    </row>
    <row r="25" spans="1:18" x14ac:dyDescent="0.2">
      <c r="A25" s="5" t="str">
        <f t="shared" si="5"/>
        <v>MI-15</v>
      </c>
      <c r="B25" s="5" t="s">
        <v>41</v>
      </c>
      <c r="C25" s="7">
        <v>180</v>
      </c>
      <c r="D25" s="8">
        <v>0.28000000000000003</v>
      </c>
      <c r="E25" s="8">
        <f t="shared" si="6"/>
        <v>3.080000000000001</v>
      </c>
      <c r="F25" s="7">
        <f t="shared" si="0"/>
        <v>554.4000000000002</v>
      </c>
      <c r="G25" s="5">
        <v>4</v>
      </c>
      <c r="H25" s="8">
        <f t="shared" si="3"/>
        <v>0.34372800000000014</v>
      </c>
      <c r="I25" s="8">
        <f t="shared" si="1"/>
        <v>8.3638744000000056</v>
      </c>
      <c r="J25" s="8">
        <f t="shared" si="2"/>
        <v>1.7424738333333345</v>
      </c>
      <c r="K25" s="5" t="str">
        <f t="shared" si="4"/>
        <v>MI-15</v>
      </c>
      <c r="L25" s="20"/>
      <c r="R25" s="18"/>
    </row>
    <row r="26" spans="1:18" x14ac:dyDescent="0.2">
      <c r="A26" s="5" t="str">
        <f t="shared" si="5"/>
        <v>MI-14</v>
      </c>
      <c r="B26" s="5" t="s">
        <v>42</v>
      </c>
      <c r="C26" s="7">
        <v>182</v>
      </c>
      <c r="D26" s="8">
        <v>0.28000000000000003</v>
      </c>
      <c r="E26" s="8">
        <f t="shared" si="6"/>
        <v>3.3600000000000012</v>
      </c>
      <c r="F26" s="7">
        <f t="shared" si="0"/>
        <v>611.52000000000021</v>
      </c>
      <c r="G26" s="5">
        <v>4</v>
      </c>
      <c r="H26" s="8">
        <f t="shared" ref="H26:H39" si="7">IF(G26="","",F26*(2*(VLOOKUP(G26,$R$1:$S$10,2,FALSE)))/1000)</f>
        <v>0.3791424000000001</v>
      </c>
      <c r="I26" s="8">
        <f t="shared" ref="I26:I36" si="8">I27+H26</f>
        <v>8.0201464000000051</v>
      </c>
      <c r="J26" s="8">
        <f t="shared" ref="J26:J39" si="9">IF(G26="","",I26/$B$8*100)</f>
        <v>1.6708638333333345</v>
      </c>
      <c r="K26" s="5" t="str">
        <f t="shared" ref="K26:K39" si="10">IF(A26="","",A26)</f>
        <v>MI-14</v>
      </c>
      <c r="L26" s="20"/>
    </row>
    <row r="27" spans="1:18" x14ac:dyDescent="0.2">
      <c r="A27" s="5" t="str">
        <f t="shared" ref="A27:A39" si="11">B26</f>
        <v>MI-13</v>
      </c>
      <c r="B27" s="5" t="s">
        <v>43</v>
      </c>
      <c r="C27" s="7">
        <v>178</v>
      </c>
      <c r="D27" s="8">
        <v>0.28000000000000003</v>
      </c>
      <c r="E27" s="8">
        <f t="shared" si="6"/>
        <v>3.6400000000000015</v>
      </c>
      <c r="F27" s="7">
        <f t="shared" si="0"/>
        <v>647.9200000000003</v>
      </c>
      <c r="G27" s="5">
        <v>4</v>
      </c>
      <c r="H27" s="8">
        <f t="shared" si="7"/>
        <v>0.40171040000000019</v>
      </c>
      <c r="I27" s="8">
        <f t="shared" si="8"/>
        <v>7.6410040000000041</v>
      </c>
      <c r="J27" s="8">
        <f t="shared" si="9"/>
        <v>1.5918758333333343</v>
      </c>
      <c r="K27" s="5" t="str">
        <f t="shared" si="10"/>
        <v>MI-13</v>
      </c>
      <c r="L27" s="20"/>
    </row>
    <row r="28" spans="1:18" x14ac:dyDescent="0.2">
      <c r="A28" s="5" t="str">
        <f t="shared" si="11"/>
        <v>MI-12</v>
      </c>
      <c r="B28" s="5" t="s">
        <v>44</v>
      </c>
      <c r="C28" s="7">
        <v>180</v>
      </c>
      <c r="D28" s="8">
        <v>0.28000000000000003</v>
      </c>
      <c r="E28" s="8">
        <f t="shared" si="6"/>
        <v>3.9200000000000017</v>
      </c>
      <c r="F28" s="7">
        <f t="shared" si="0"/>
        <v>705.60000000000036</v>
      </c>
      <c r="G28" s="5">
        <v>4</v>
      </c>
      <c r="H28" s="8">
        <f t="shared" si="7"/>
        <v>0.43747200000000019</v>
      </c>
      <c r="I28" s="8">
        <f t="shared" si="8"/>
        <v>7.2392936000000043</v>
      </c>
      <c r="J28" s="8">
        <f t="shared" si="9"/>
        <v>1.5081861666666676</v>
      </c>
      <c r="K28" s="5" t="str">
        <f t="shared" si="10"/>
        <v>MI-12</v>
      </c>
      <c r="L28" s="20"/>
    </row>
    <row r="29" spans="1:18" x14ac:dyDescent="0.2">
      <c r="A29" s="5" t="str">
        <f t="shared" si="11"/>
        <v>MI-11</v>
      </c>
      <c r="B29" s="5" t="s">
        <v>45</v>
      </c>
      <c r="C29" s="7">
        <v>177</v>
      </c>
      <c r="D29" s="8">
        <v>0.28000000000000003</v>
      </c>
      <c r="E29" s="8">
        <f t="shared" si="6"/>
        <v>4.200000000000002</v>
      </c>
      <c r="F29" s="7">
        <f t="shared" si="0"/>
        <v>743.40000000000032</v>
      </c>
      <c r="G29" s="5">
        <v>4</v>
      </c>
      <c r="H29" s="8">
        <f t="shared" si="7"/>
        <v>0.46090800000000021</v>
      </c>
      <c r="I29" s="8">
        <f t="shared" si="8"/>
        <v>6.8018216000000038</v>
      </c>
      <c r="J29" s="8">
        <f t="shared" si="9"/>
        <v>1.4170461666666674</v>
      </c>
      <c r="K29" s="5" t="str">
        <f t="shared" si="10"/>
        <v>MI-11</v>
      </c>
      <c r="L29" s="20"/>
    </row>
    <row r="30" spans="1:18" x14ac:dyDescent="0.2">
      <c r="A30" s="5" t="str">
        <f t="shared" si="11"/>
        <v>MI-10</v>
      </c>
      <c r="B30" s="5" t="s">
        <v>46</v>
      </c>
      <c r="C30" s="7">
        <v>180</v>
      </c>
      <c r="D30" s="8">
        <v>0.28000000000000003</v>
      </c>
      <c r="E30" s="8">
        <f t="shared" si="6"/>
        <v>4.4800000000000022</v>
      </c>
      <c r="F30" s="7">
        <f t="shared" si="0"/>
        <v>806.40000000000043</v>
      </c>
      <c r="G30" s="5">
        <v>4</v>
      </c>
      <c r="H30" s="8">
        <f t="shared" si="7"/>
        <v>0.49996800000000025</v>
      </c>
      <c r="I30" s="8">
        <f t="shared" si="8"/>
        <v>6.3409136000000039</v>
      </c>
      <c r="J30" s="8">
        <f t="shared" si="9"/>
        <v>1.3210236666666675</v>
      </c>
      <c r="K30" s="5" t="str">
        <f t="shared" si="10"/>
        <v>MI-10</v>
      </c>
      <c r="L30" s="20"/>
    </row>
    <row r="31" spans="1:18" x14ac:dyDescent="0.2">
      <c r="A31" s="5" t="str">
        <f t="shared" si="11"/>
        <v>MI-9</v>
      </c>
      <c r="B31" s="5" t="s">
        <v>47</v>
      </c>
      <c r="C31" s="7">
        <v>180</v>
      </c>
      <c r="D31" s="8">
        <v>0.28000000000000003</v>
      </c>
      <c r="E31" s="8">
        <f t="shared" si="6"/>
        <v>4.7600000000000025</v>
      </c>
      <c r="F31" s="7">
        <f t="shared" si="0"/>
        <v>856.80000000000041</v>
      </c>
      <c r="G31" s="5">
        <v>4</v>
      </c>
      <c r="H31" s="8">
        <f t="shared" si="7"/>
        <v>0.53121600000000024</v>
      </c>
      <c r="I31" s="8">
        <f t="shared" si="8"/>
        <v>5.840945600000004</v>
      </c>
      <c r="J31" s="8">
        <f t="shared" si="9"/>
        <v>1.2168636666666675</v>
      </c>
      <c r="K31" s="5" t="str">
        <f t="shared" si="10"/>
        <v>MI-9</v>
      </c>
      <c r="L31" s="20"/>
    </row>
    <row r="32" spans="1:18" x14ac:dyDescent="0.2">
      <c r="A32" s="5" t="str">
        <f t="shared" si="11"/>
        <v>MI-8</v>
      </c>
      <c r="B32" s="5" t="s">
        <v>48</v>
      </c>
      <c r="C32" s="7">
        <v>178</v>
      </c>
      <c r="D32" s="8">
        <v>0.28000000000000003</v>
      </c>
      <c r="E32" s="8">
        <f t="shared" si="6"/>
        <v>5.0400000000000027</v>
      </c>
      <c r="F32" s="7">
        <f t="shared" si="0"/>
        <v>897.12000000000046</v>
      </c>
      <c r="G32" s="5">
        <v>4</v>
      </c>
      <c r="H32" s="8">
        <f t="shared" si="7"/>
        <v>0.55621440000000033</v>
      </c>
      <c r="I32" s="8">
        <f t="shared" si="8"/>
        <v>5.3097296000000034</v>
      </c>
      <c r="J32" s="8">
        <f t="shared" si="9"/>
        <v>1.1061936666666672</v>
      </c>
      <c r="K32" s="5" t="str">
        <f t="shared" si="10"/>
        <v>MI-8</v>
      </c>
      <c r="L32" s="20"/>
    </row>
    <row r="33" spans="1:12" x14ac:dyDescent="0.2">
      <c r="A33" s="5" t="str">
        <f t="shared" si="11"/>
        <v>MI-7</v>
      </c>
      <c r="B33" s="5" t="s">
        <v>49</v>
      </c>
      <c r="C33" s="7">
        <v>179</v>
      </c>
      <c r="D33" s="8">
        <v>0.28000000000000003</v>
      </c>
      <c r="E33" s="8">
        <f t="shared" si="6"/>
        <v>5.3200000000000029</v>
      </c>
      <c r="F33" s="7">
        <f t="shared" si="0"/>
        <v>952.28000000000054</v>
      </c>
      <c r="G33" s="5">
        <v>4</v>
      </c>
      <c r="H33" s="8">
        <f t="shared" si="7"/>
        <v>0.59041360000000032</v>
      </c>
      <c r="I33" s="8">
        <f t="shared" si="8"/>
        <v>4.7535152000000034</v>
      </c>
      <c r="J33" s="8">
        <f t="shared" si="9"/>
        <v>0.99031566666666726</v>
      </c>
      <c r="K33" s="5" t="str">
        <f t="shared" si="10"/>
        <v>MI-7</v>
      </c>
      <c r="L33" s="20"/>
    </row>
    <row r="34" spans="1:12" x14ac:dyDescent="0.2">
      <c r="A34" s="5" t="str">
        <f t="shared" si="11"/>
        <v>MI-6</v>
      </c>
      <c r="B34" s="5" t="s">
        <v>50</v>
      </c>
      <c r="C34" s="7">
        <v>178</v>
      </c>
      <c r="D34" s="8">
        <v>0.28000000000000003</v>
      </c>
      <c r="E34" s="8">
        <f t="shared" si="6"/>
        <v>5.6000000000000032</v>
      </c>
      <c r="F34" s="7">
        <f t="shared" si="0"/>
        <v>996.80000000000052</v>
      </c>
      <c r="G34" s="5">
        <v>4</v>
      </c>
      <c r="H34" s="8">
        <f t="shared" si="7"/>
        <v>0.61801600000000034</v>
      </c>
      <c r="I34" s="8">
        <f t="shared" si="8"/>
        <v>4.1631016000000027</v>
      </c>
      <c r="J34" s="8">
        <f t="shared" si="9"/>
        <v>0.86731283333333387</v>
      </c>
      <c r="K34" s="5" t="str">
        <f t="shared" si="10"/>
        <v>MI-6</v>
      </c>
      <c r="L34" s="20"/>
    </row>
    <row r="35" spans="1:12" x14ac:dyDescent="0.2">
      <c r="A35" s="16" t="str">
        <f t="shared" si="11"/>
        <v>MI-5</v>
      </c>
      <c r="B35" s="5" t="s">
        <v>51</v>
      </c>
      <c r="C35" s="17">
        <v>178</v>
      </c>
      <c r="D35" s="8">
        <v>0.28000000000000003</v>
      </c>
      <c r="E35" s="8">
        <f t="shared" si="6"/>
        <v>5.8800000000000034</v>
      </c>
      <c r="F35" s="7">
        <f t="shared" si="0"/>
        <v>1046.6400000000006</v>
      </c>
      <c r="G35" s="5">
        <v>4</v>
      </c>
      <c r="H35" s="8">
        <f t="shared" si="7"/>
        <v>0.64891680000000029</v>
      </c>
      <c r="I35" s="8">
        <f t="shared" si="8"/>
        <v>3.5450856000000019</v>
      </c>
      <c r="J35" s="8">
        <f t="shared" si="9"/>
        <v>0.73855950000000048</v>
      </c>
      <c r="K35" s="5" t="str">
        <f t="shared" si="10"/>
        <v>MI-5</v>
      </c>
      <c r="L35" s="20"/>
    </row>
    <row r="36" spans="1:12" x14ac:dyDescent="0.2">
      <c r="A36" s="5" t="str">
        <f t="shared" si="11"/>
        <v>MI-4</v>
      </c>
      <c r="B36" s="5" t="s">
        <v>52</v>
      </c>
      <c r="C36" s="7">
        <v>236</v>
      </c>
      <c r="D36" s="8">
        <v>0.28000000000000003</v>
      </c>
      <c r="E36" s="8">
        <f t="shared" si="6"/>
        <v>6.1600000000000037</v>
      </c>
      <c r="F36" s="7">
        <f t="shared" si="0"/>
        <v>1453.7600000000009</v>
      </c>
      <c r="G36" s="5">
        <v>4</v>
      </c>
      <c r="H36" s="8">
        <f t="shared" si="7"/>
        <v>0.90133120000000055</v>
      </c>
      <c r="I36" s="8">
        <f t="shared" si="8"/>
        <v>2.8961688000000017</v>
      </c>
      <c r="J36" s="8">
        <f t="shared" si="9"/>
        <v>0.60336850000000031</v>
      </c>
      <c r="K36" s="5" t="str">
        <f t="shared" si="10"/>
        <v>MI-4</v>
      </c>
      <c r="L36" s="20"/>
    </row>
    <row r="37" spans="1:12" x14ac:dyDescent="0.2">
      <c r="A37" s="5" t="str">
        <f t="shared" si="11"/>
        <v>MI-3</v>
      </c>
      <c r="B37" s="5" t="s">
        <v>53</v>
      </c>
      <c r="C37" s="7">
        <v>159</v>
      </c>
      <c r="D37" s="8">
        <v>0.28000000000000003</v>
      </c>
      <c r="E37" s="8">
        <f t="shared" si="6"/>
        <v>6.4400000000000039</v>
      </c>
      <c r="F37" s="7">
        <f t="shared" si="0"/>
        <v>1023.9600000000006</v>
      </c>
      <c r="G37" s="5">
        <v>4</v>
      </c>
      <c r="H37" s="8">
        <f t="shared" si="7"/>
        <v>0.6348552000000004</v>
      </c>
      <c r="I37" s="8">
        <f>I38+H37</f>
        <v>1.9948376000000012</v>
      </c>
      <c r="J37" s="8">
        <f t="shared" si="9"/>
        <v>0.4155911666666669</v>
      </c>
      <c r="K37" s="5" t="str">
        <f t="shared" si="10"/>
        <v>MI-3</v>
      </c>
    </row>
    <row r="38" spans="1:12" x14ac:dyDescent="0.2">
      <c r="A38" s="5" t="str">
        <f t="shared" si="11"/>
        <v>MI-2</v>
      </c>
      <c r="B38" s="5" t="s">
        <v>54</v>
      </c>
      <c r="C38" s="7">
        <v>166</v>
      </c>
      <c r="D38" s="8">
        <v>0.28000000000000003</v>
      </c>
      <c r="E38" s="8">
        <f t="shared" si="6"/>
        <v>6.7200000000000042</v>
      </c>
      <c r="F38" s="7">
        <f t="shared" si="0"/>
        <v>1115.5200000000007</v>
      </c>
      <c r="G38" s="5">
        <v>4</v>
      </c>
      <c r="H38" s="8">
        <f t="shared" si="7"/>
        <v>0.69162240000000041</v>
      </c>
      <c r="I38" s="8">
        <f>I39+H38</f>
        <v>1.3599824000000009</v>
      </c>
      <c r="J38" s="8">
        <f t="shared" si="9"/>
        <v>0.28332966666666681</v>
      </c>
      <c r="K38" s="5" t="str">
        <f t="shared" si="10"/>
        <v>MI-2</v>
      </c>
    </row>
    <row r="39" spans="1:12" x14ac:dyDescent="0.2">
      <c r="A39" s="5" t="str">
        <f t="shared" si="11"/>
        <v>MI-1</v>
      </c>
      <c r="B39" s="5" t="s">
        <v>55</v>
      </c>
      <c r="C39" s="7">
        <v>154</v>
      </c>
      <c r="D39" s="8">
        <v>0.28000000000000003</v>
      </c>
      <c r="E39" s="8">
        <f t="shared" si="6"/>
        <v>7.0000000000000044</v>
      </c>
      <c r="F39" s="7">
        <f t="shared" si="0"/>
        <v>1078.0000000000007</v>
      </c>
      <c r="G39" s="5">
        <v>4</v>
      </c>
      <c r="H39" s="8">
        <f t="shared" si="7"/>
        <v>0.66836000000000051</v>
      </c>
      <c r="I39" s="8">
        <f>H39</f>
        <v>0.66836000000000051</v>
      </c>
      <c r="J39" s="8">
        <f t="shared" si="9"/>
        <v>0.13924166666666676</v>
      </c>
      <c r="K39" s="5" t="str">
        <f t="shared" si="10"/>
        <v>MI-1</v>
      </c>
    </row>
    <row r="40" spans="1:12" x14ac:dyDescent="0.2">
      <c r="B40" s="18"/>
      <c r="D40" s="18"/>
    </row>
    <row r="45" spans="1:12" x14ac:dyDescent="0.2">
      <c r="A45" s="19">
        <v>120</v>
      </c>
    </row>
    <row r="46" spans="1:12" x14ac:dyDescent="0.2">
      <c r="A46" s="19">
        <v>240</v>
      </c>
    </row>
    <row r="47" spans="1:12" x14ac:dyDescent="0.2">
      <c r="A47" s="19">
        <v>480</v>
      </c>
    </row>
  </sheetData>
  <mergeCells count="12">
    <mergeCell ref="J13:J14"/>
    <mergeCell ref="K13:K14"/>
    <mergeCell ref="A1:K1"/>
    <mergeCell ref="C8:G8"/>
    <mergeCell ref="I8:J8"/>
    <mergeCell ref="C9:G9"/>
    <mergeCell ref="I9:J9"/>
    <mergeCell ref="A13:C13"/>
    <mergeCell ref="D13:E13"/>
    <mergeCell ref="F13:F14"/>
    <mergeCell ref="G13:G14"/>
    <mergeCell ref="H13:I13"/>
  </mergeCells>
  <dataValidations count="2">
    <dataValidation type="list" allowBlank="1" showInputMessage="1" showErrorMessage="1" sqref="B8">
      <formula1>$A$45:$A$47</formula1>
    </dataValidation>
    <dataValidation type="list" allowBlank="1" showInputMessage="1" showErrorMessage="1" sqref="D5:D6 G15:G39">
      <formula1>$R$1:$R$10</formula1>
    </dataValidation>
  </dataValidations>
  <pageMargins left="0.7" right="0.7" top="0.75" bottom="0.75" header="0.3" footer="0.3"/>
  <pageSetup scale="83" orientation="portrait" r:id="rId1"/>
  <headerFooter>
    <oddHeader xml:space="preserve">&amp;R
4/11/16
CALC: KWR
CHKD: DRB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tabSelected="1" zoomScaleNormal="100" workbookViewId="0">
      <selection activeCell="K9" sqref="K9"/>
    </sheetView>
  </sheetViews>
  <sheetFormatPr defaultColWidth="0" defaultRowHeight="12.75" x14ac:dyDescent="0.2"/>
  <cols>
    <col min="1" max="2" width="11.7109375" customWidth="1"/>
    <col min="3" max="7" width="9.140625" customWidth="1"/>
    <col min="8" max="8" width="10.85546875" customWidth="1"/>
    <col min="9" max="10" width="9.140625" customWidth="1"/>
    <col min="11" max="11" width="12" bestFit="1" customWidth="1"/>
    <col min="12" max="19" width="0" hidden="1" customWidth="1"/>
    <col min="20" max="16384" width="9.140625" hidden="1"/>
  </cols>
  <sheetData>
    <row r="1" spans="1:19" ht="15.75" x14ac:dyDescent="0.2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M1" s="15"/>
      <c r="R1" s="15">
        <v>14</v>
      </c>
      <c r="S1" s="30">
        <v>3.1</v>
      </c>
    </row>
    <row r="2" spans="1:19" ht="14.25" x14ac:dyDescent="0.2">
      <c r="A2" s="23" t="s">
        <v>24</v>
      </c>
      <c r="B2" s="23"/>
      <c r="C2" s="23" t="s">
        <v>59</v>
      </c>
      <c r="D2" s="23"/>
      <c r="E2" s="23"/>
      <c r="F2" s="23"/>
      <c r="G2" s="23" t="s">
        <v>29</v>
      </c>
      <c r="H2" s="23"/>
      <c r="I2" s="23"/>
      <c r="J2" s="23"/>
      <c r="K2" s="22">
        <v>2</v>
      </c>
      <c r="M2" s="15"/>
      <c r="R2" s="15">
        <v>12</v>
      </c>
      <c r="S2" s="30">
        <v>2</v>
      </c>
    </row>
    <row r="3" spans="1:19" ht="14.25" x14ac:dyDescent="0.2">
      <c r="A3" s="23" t="s">
        <v>23</v>
      </c>
      <c r="B3" s="23"/>
      <c r="C3" s="27" t="s">
        <v>56</v>
      </c>
      <c r="D3" s="23" t="s">
        <v>25</v>
      </c>
      <c r="E3" s="28" t="s">
        <v>60</v>
      </c>
      <c r="F3" s="23"/>
      <c r="G3" s="23"/>
      <c r="H3" s="23"/>
      <c r="I3" s="23"/>
      <c r="J3" s="23"/>
      <c r="K3" s="23"/>
      <c r="M3" s="15"/>
      <c r="R3" s="15">
        <v>10</v>
      </c>
      <c r="S3" s="30">
        <v>1.2</v>
      </c>
    </row>
    <row r="4" spans="1:19" ht="14.25" x14ac:dyDescent="0.2">
      <c r="A4" s="23" t="s">
        <v>19</v>
      </c>
      <c r="B4" s="23"/>
      <c r="C4" s="23">
        <v>480</v>
      </c>
      <c r="D4" s="23"/>
      <c r="E4" s="23"/>
      <c r="F4" s="23"/>
      <c r="G4" s="23"/>
      <c r="H4" s="23"/>
      <c r="I4" s="23"/>
      <c r="J4" s="23"/>
      <c r="K4" s="23"/>
      <c r="R4" s="15">
        <v>8</v>
      </c>
      <c r="S4" s="30">
        <v>0.78</v>
      </c>
    </row>
    <row r="5" spans="1:19" ht="14.25" x14ac:dyDescent="0.2">
      <c r="A5" s="23" t="s">
        <v>20</v>
      </c>
      <c r="B5" s="23"/>
      <c r="C5" s="23" t="s">
        <v>21</v>
      </c>
      <c r="D5" s="22">
        <v>4</v>
      </c>
      <c r="E5" s="23" t="s">
        <v>22</v>
      </c>
      <c r="F5" s="31">
        <f>IF(D5="","",VLOOKUP(D5,R1:S10,2,FALSE))</f>
        <v>0.31</v>
      </c>
      <c r="G5" s="23"/>
      <c r="H5" s="23"/>
      <c r="I5" s="23"/>
      <c r="J5" s="23"/>
      <c r="K5" s="23"/>
      <c r="R5" s="15">
        <v>6</v>
      </c>
      <c r="S5" s="30">
        <v>0.49</v>
      </c>
    </row>
    <row r="6" spans="1:19" ht="14.25" x14ac:dyDescent="0.2">
      <c r="A6" s="23"/>
      <c r="B6" s="23"/>
      <c r="C6" s="23" t="s">
        <v>21</v>
      </c>
      <c r="D6" s="22"/>
      <c r="E6" s="23" t="s">
        <v>22</v>
      </c>
      <c r="F6" s="22"/>
      <c r="G6" s="23"/>
      <c r="H6" s="23"/>
      <c r="I6" s="23"/>
      <c r="J6" s="23"/>
      <c r="K6" s="23"/>
      <c r="R6" s="15">
        <v>4</v>
      </c>
      <c r="S6" s="30">
        <v>0.31</v>
      </c>
    </row>
    <row r="7" spans="1:19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3"/>
      <c r="R7" s="15">
        <v>2</v>
      </c>
      <c r="S7" s="30">
        <v>0.19</v>
      </c>
    </row>
    <row r="8" spans="1:19" x14ac:dyDescent="0.2">
      <c r="A8" s="4" t="s">
        <v>13</v>
      </c>
      <c r="B8" s="14">
        <v>480</v>
      </c>
      <c r="C8" s="41" t="s">
        <v>16</v>
      </c>
      <c r="D8" s="42"/>
      <c r="E8" s="42"/>
      <c r="F8" s="42"/>
      <c r="G8" s="42"/>
      <c r="H8" s="24">
        <v>2.4</v>
      </c>
      <c r="I8" s="43" t="s">
        <v>11</v>
      </c>
      <c r="J8" s="44"/>
      <c r="K8" s="2" t="s">
        <v>71</v>
      </c>
      <c r="R8" s="29" t="s">
        <v>26</v>
      </c>
      <c r="S8" s="30">
        <v>0.12</v>
      </c>
    </row>
    <row r="9" spans="1:19" x14ac:dyDescent="0.2">
      <c r="A9" s="9"/>
      <c r="B9" s="10"/>
      <c r="C9" s="41" t="s">
        <v>14</v>
      </c>
      <c r="D9" s="42"/>
      <c r="E9" s="42"/>
      <c r="F9" s="42"/>
      <c r="G9" s="42"/>
      <c r="H9" s="24">
        <v>1.56</v>
      </c>
      <c r="I9" s="43" t="s">
        <v>11</v>
      </c>
      <c r="J9" s="44"/>
      <c r="K9" s="6"/>
      <c r="R9" s="29" t="s">
        <v>27</v>
      </c>
      <c r="S9" s="30">
        <v>0.1</v>
      </c>
    </row>
    <row r="10" spans="1:19" x14ac:dyDescent="0.2">
      <c r="A10" s="9"/>
      <c r="B10" s="10"/>
      <c r="C10" s="11" t="s">
        <v>15</v>
      </c>
      <c r="D10" s="12"/>
      <c r="E10" s="12"/>
      <c r="F10" s="12"/>
      <c r="G10" s="12"/>
      <c r="H10" s="24">
        <v>0.98</v>
      </c>
      <c r="I10" s="13" t="s">
        <v>11</v>
      </c>
      <c r="J10" s="14"/>
      <c r="K10" s="6"/>
      <c r="R10" s="29" t="s">
        <v>28</v>
      </c>
      <c r="S10">
        <v>7.9000000000000001E-2</v>
      </c>
    </row>
    <row r="11" spans="1:19" x14ac:dyDescent="0.2">
      <c r="A11" s="9"/>
      <c r="B11" s="10"/>
      <c r="C11" s="11" t="s">
        <v>12</v>
      </c>
      <c r="D11" s="12"/>
      <c r="E11" s="12"/>
      <c r="F11" s="12"/>
      <c r="G11" s="12"/>
      <c r="H11" s="24">
        <v>0.62</v>
      </c>
      <c r="I11" s="13" t="s">
        <v>11</v>
      </c>
      <c r="J11" s="14"/>
      <c r="K11" s="6"/>
      <c r="R11" s="18"/>
    </row>
    <row r="12" spans="1:19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R12" s="18"/>
    </row>
    <row r="13" spans="1:19" x14ac:dyDescent="0.2">
      <c r="A13" s="45" t="s">
        <v>2</v>
      </c>
      <c r="B13" s="46"/>
      <c r="C13" s="46"/>
      <c r="D13" s="45" t="s">
        <v>7</v>
      </c>
      <c r="E13" s="46"/>
      <c r="F13" s="47" t="s">
        <v>18</v>
      </c>
      <c r="G13" s="38" t="s">
        <v>1</v>
      </c>
      <c r="H13" s="45" t="s">
        <v>8</v>
      </c>
      <c r="I13" s="46"/>
      <c r="J13" s="38" t="s">
        <v>10</v>
      </c>
      <c r="K13" s="38" t="s">
        <v>5</v>
      </c>
      <c r="L13" s="20"/>
      <c r="R13" s="18"/>
    </row>
    <row r="14" spans="1:19" ht="25.5" x14ac:dyDescent="0.2">
      <c r="A14" s="21" t="s">
        <v>3</v>
      </c>
      <c r="B14" s="21" t="s">
        <v>4</v>
      </c>
      <c r="C14" s="25" t="s">
        <v>17</v>
      </c>
      <c r="D14" s="21" t="s">
        <v>5</v>
      </c>
      <c r="E14" s="21" t="s">
        <v>6</v>
      </c>
      <c r="F14" s="48"/>
      <c r="G14" s="39"/>
      <c r="H14" s="26" t="s">
        <v>9</v>
      </c>
      <c r="I14" s="26" t="s">
        <v>6</v>
      </c>
      <c r="J14" s="39"/>
      <c r="K14" s="39"/>
      <c r="L14" s="20"/>
      <c r="R14" s="18"/>
    </row>
    <row r="15" spans="1:19" x14ac:dyDescent="0.2">
      <c r="A15" s="5" t="s">
        <v>61</v>
      </c>
      <c r="B15" s="5" t="s">
        <v>62</v>
      </c>
      <c r="C15" s="7">
        <v>190</v>
      </c>
      <c r="D15" s="8">
        <v>0.44</v>
      </c>
      <c r="E15" s="8">
        <f>D15</f>
        <v>0.44</v>
      </c>
      <c r="F15" s="7">
        <f t="shared" ref="F15:F23" si="0">IF(E15="","",C15*E15)</f>
        <v>83.6</v>
      </c>
      <c r="G15" s="5">
        <v>4</v>
      </c>
      <c r="H15" s="8">
        <f>IF(G15="","",F15*(2*(VLOOKUP(G15,$R$1:$S$10,2,FALSE)))/1000)</f>
        <v>5.1831999999999996E-2</v>
      </c>
      <c r="I15" s="8">
        <f t="shared" ref="I15:I21" si="1">I16+H15</f>
        <v>1.3542908000000007</v>
      </c>
      <c r="J15" s="8">
        <f>IF(G15="","",I15/$B$8*100)</f>
        <v>0.28214391666666683</v>
      </c>
      <c r="K15" s="5" t="str">
        <f>IF(A15="","",A15)</f>
        <v>MJ-9</v>
      </c>
      <c r="L15" s="20"/>
      <c r="R15" s="18"/>
    </row>
    <row r="16" spans="1:19" x14ac:dyDescent="0.2">
      <c r="A16" s="5" t="str">
        <f>B15</f>
        <v>MJ-8</v>
      </c>
      <c r="B16" s="5" t="s">
        <v>63</v>
      </c>
      <c r="C16" s="7">
        <v>200</v>
      </c>
      <c r="D16" s="8">
        <v>0.44</v>
      </c>
      <c r="E16" s="8">
        <f>E15+D16</f>
        <v>0.88</v>
      </c>
      <c r="F16" s="7">
        <f t="shared" si="0"/>
        <v>176</v>
      </c>
      <c r="G16" s="5">
        <v>4</v>
      </c>
      <c r="H16" s="8">
        <f t="shared" ref="H16:H23" si="2">IF(G16="","",F16*(2*(VLOOKUP(G16,$R$1:$S$10,2,FALSE)))/1000)</f>
        <v>0.10912000000000001</v>
      </c>
      <c r="I16" s="8">
        <f t="shared" si="1"/>
        <v>1.3024588000000006</v>
      </c>
      <c r="J16" s="8">
        <f t="shared" ref="J16:J23" si="3">IF(G16="","",I16/$B$8*100)</f>
        <v>0.27134558333333347</v>
      </c>
      <c r="K16" s="5" t="str">
        <f t="shared" ref="K16:K23" si="4">IF(A16="","",A16)</f>
        <v>MJ-8</v>
      </c>
      <c r="L16" s="20"/>
    </row>
    <row r="17" spans="1:12" x14ac:dyDescent="0.2">
      <c r="A17" s="5" t="str">
        <f>B16</f>
        <v>MJ-7</v>
      </c>
      <c r="B17" s="5" t="s">
        <v>64</v>
      </c>
      <c r="C17" s="7">
        <v>131</v>
      </c>
      <c r="D17" s="8">
        <v>0.44</v>
      </c>
      <c r="E17" s="8">
        <f t="shared" ref="E17:E23" si="5">E16+D17</f>
        <v>1.32</v>
      </c>
      <c r="F17" s="7">
        <f t="shared" si="0"/>
        <v>172.92000000000002</v>
      </c>
      <c r="G17" s="5">
        <v>4</v>
      </c>
      <c r="H17" s="8">
        <f t="shared" si="2"/>
        <v>0.10721040000000001</v>
      </c>
      <c r="I17" s="8">
        <f t="shared" si="1"/>
        <v>1.1933388000000005</v>
      </c>
      <c r="J17" s="8">
        <f t="shared" si="3"/>
        <v>0.24861225000000009</v>
      </c>
      <c r="K17" s="5" t="str">
        <f t="shared" si="4"/>
        <v>MJ-7</v>
      </c>
      <c r="L17" s="20"/>
    </row>
    <row r="18" spans="1:12" x14ac:dyDescent="0.2">
      <c r="A18" s="5" t="str">
        <f t="shared" ref="A18:A22" si="6">B17</f>
        <v>MJ-6</v>
      </c>
      <c r="B18" s="5" t="s">
        <v>65</v>
      </c>
      <c r="C18" s="7">
        <v>82</v>
      </c>
      <c r="D18" s="8">
        <v>0.28000000000000003</v>
      </c>
      <c r="E18" s="8">
        <f t="shared" si="5"/>
        <v>1.6</v>
      </c>
      <c r="F18" s="7">
        <f t="shared" si="0"/>
        <v>131.20000000000002</v>
      </c>
      <c r="G18" s="5">
        <v>4</v>
      </c>
      <c r="H18" s="8">
        <f t="shared" si="2"/>
        <v>8.1344000000000014E-2</v>
      </c>
      <c r="I18" s="8">
        <f t="shared" si="1"/>
        <v>1.0861284000000004</v>
      </c>
      <c r="J18" s="8">
        <f t="shared" si="3"/>
        <v>0.22627675000000008</v>
      </c>
      <c r="K18" s="5" t="str">
        <f t="shared" si="4"/>
        <v>MJ-6</v>
      </c>
      <c r="L18" s="20"/>
    </row>
    <row r="19" spans="1:12" x14ac:dyDescent="0.2">
      <c r="A19" s="5" t="str">
        <f t="shared" si="6"/>
        <v>MJ-5</v>
      </c>
      <c r="B19" s="5" t="s">
        <v>66</v>
      </c>
      <c r="C19" s="7">
        <v>59</v>
      </c>
      <c r="D19" s="8">
        <v>0.06</v>
      </c>
      <c r="E19" s="8">
        <f t="shared" si="5"/>
        <v>1.6600000000000001</v>
      </c>
      <c r="F19" s="7">
        <f t="shared" si="0"/>
        <v>97.940000000000012</v>
      </c>
      <c r="G19" s="5">
        <v>4</v>
      </c>
      <c r="H19" s="8">
        <f t="shared" si="2"/>
        <v>6.0722800000000007E-2</v>
      </c>
      <c r="I19" s="8">
        <f t="shared" si="1"/>
        <v>1.0047844000000004</v>
      </c>
      <c r="J19" s="8">
        <f t="shared" si="3"/>
        <v>0.20933008333333339</v>
      </c>
      <c r="K19" s="5" t="str">
        <f t="shared" si="4"/>
        <v>MJ-5</v>
      </c>
      <c r="L19" s="20"/>
    </row>
    <row r="20" spans="1:12" x14ac:dyDescent="0.2">
      <c r="A20" s="5" t="str">
        <f t="shared" si="6"/>
        <v>MJ-4</v>
      </c>
      <c r="B20" s="5" t="s">
        <v>67</v>
      </c>
      <c r="C20" s="7">
        <v>60</v>
      </c>
      <c r="D20" s="8">
        <v>0.06</v>
      </c>
      <c r="E20" s="8">
        <f t="shared" si="5"/>
        <v>1.7200000000000002</v>
      </c>
      <c r="F20" s="7">
        <f t="shared" ref="F20" si="7">IF(E20="","",C20*E20)</f>
        <v>103.20000000000002</v>
      </c>
      <c r="G20" s="5">
        <v>4</v>
      </c>
      <c r="H20" s="8">
        <f t="shared" si="2"/>
        <v>6.3984000000000013E-2</v>
      </c>
      <c r="I20" s="8">
        <f t="shared" si="1"/>
        <v>0.94406160000000028</v>
      </c>
      <c r="J20" s="8">
        <f t="shared" si="3"/>
        <v>0.19667950000000009</v>
      </c>
      <c r="K20" s="5" t="str">
        <f t="shared" si="4"/>
        <v>MJ-4</v>
      </c>
      <c r="L20" s="20"/>
    </row>
    <row r="21" spans="1:12" x14ac:dyDescent="0.2">
      <c r="A21" s="5" t="str">
        <f t="shared" si="6"/>
        <v>MJ-3</v>
      </c>
      <c r="B21" s="5" t="s">
        <v>68</v>
      </c>
      <c r="C21" s="7">
        <v>98</v>
      </c>
      <c r="D21" s="8">
        <v>0.06</v>
      </c>
      <c r="E21" s="8">
        <f t="shared" si="5"/>
        <v>1.7800000000000002</v>
      </c>
      <c r="F21" s="7">
        <f t="shared" si="0"/>
        <v>174.44000000000003</v>
      </c>
      <c r="G21" s="5">
        <v>4</v>
      </c>
      <c r="H21" s="8">
        <f t="shared" si="2"/>
        <v>0.10815280000000001</v>
      </c>
      <c r="I21" s="8">
        <f t="shared" si="1"/>
        <v>0.88007760000000024</v>
      </c>
      <c r="J21" s="8">
        <f t="shared" si="3"/>
        <v>0.18334950000000005</v>
      </c>
      <c r="K21" s="5" t="str">
        <f t="shared" si="4"/>
        <v>MJ-3</v>
      </c>
      <c r="L21" s="20"/>
    </row>
    <row r="22" spans="1:12" x14ac:dyDescent="0.2">
      <c r="A22" s="5" t="str">
        <f t="shared" si="6"/>
        <v>MJ-2</v>
      </c>
      <c r="B22" s="5" t="s">
        <v>69</v>
      </c>
      <c r="C22" s="7">
        <v>83</v>
      </c>
      <c r="D22" s="8">
        <v>0.28000000000000003</v>
      </c>
      <c r="E22" s="8">
        <f t="shared" si="5"/>
        <v>2.0600000000000005</v>
      </c>
      <c r="F22" s="7">
        <f t="shared" si="0"/>
        <v>170.98000000000005</v>
      </c>
      <c r="G22" s="5">
        <v>4</v>
      </c>
      <c r="H22" s="8">
        <f t="shared" si="2"/>
        <v>0.10600760000000002</v>
      </c>
      <c r="I22" s="8">
        <f>I23+H22</f>
        <v>0.77192480000000019</v>
      </c>
      <c r="J22" s="8">
        <f t="shared" si="3"/>
        <v>0.16081766666666669</v>
      </c>
      <c r="K22" s="5" t="str">
        <f t="shared" si="4"/>
        <v>MJ-2</v>
      </c>
      <c r="L22" s="20"/>
    </row>
    <row r="23" spans="1:12" x14ac:dyDescent="0.2">
      <c r="A23" s="5" t="str">
        <f>B22</f>
        <v>MJ-1</v>
      </c>
      <c r="B23" s="5" t="s">
        <v>70</v>
      </c>
      <c r="C23" s="7">
        <v>459</v>
      </c>
      <c r="D23" s="8">
        <v>0.28000000000000003</v>
      </c>
      <c r="E23" s="8">
        <f t="shared" si="5"/>
        <v>2.3400000000000007</v>
      </c>
      <c r="F23" s="7">
        <f t="shared" si="0"/>
        <v>1074.0600000000004</v>
      </c>
      <c r="G23" s="5">
        <v>4</v>
      </c>
      <c r="H23" s="8">
        <f t="shared" si="2"/>
        <v>0.66591720000000021</v>
      </c>
      <c r="I23" s="8">
        <f>H23</f>
        <v>0.66591720000000021</v>
      </c>
      <c r="J23" s="8">
        <f t="shared" si="3"/>
        <v>0.13873275000000004</v>
      </c>
      <c r="K23" s="5" t="str">
        <f t="shared" si="4"/>
        <v>MJ-1</v>
      </c>
      <c r="L23" s="20"/>
    </row>
    <row r="24" spans="1:12" x14ac:dyDescent="0.2">
      <c r="B24" s="19"/>
      <c r="D24" s="18"/>
    </row>
    <row r="25" spans="1:12" x14ac:dyDescent="0.2">
      <c r="B25" s="18"/>
      <c r="D25" s="18"/>
    </row>
    <row r="30" spans="1:12" x14ac:dyDescent="0.2">
      <c r="A30" s="19">
        <v>120</v>
      </c>
    </row>
    <row r="31" spans="1:12" x14ac:dyDescent="0.2">
      <c r="A31" s="19">
        <v>240</v>
      </c>
    </row>
    <row r="32" spans="1:12" x14ac:dyDescent="0.2">
      <c r="A32" s="19">
        <v>480</v>
      </c>
    </row>
  </sheetData>
  <mergeCells count="12">
    <mergeCell ref="F13:F14"/>
    <mergeCell ref="K13:K14"/>
    <mergeCell ref="A1:K1"/>
    <mergeCell ref="C8:G8"/>
    <mergeCell ref="I8:J8"/>
    <mergeCell ref="C9:G9"/>
    <mergeCell ref="I9:J9"/>
    <mergeCell ref="A13:C13"/>
    <mergeCell ref="D13:E13"/>
    <mergeCell ref="G13:G14"/>
    <mergeCell ref="H13:I13"/>
    <mergeCell ref="J13:J14"/>
  </mergeCells>
  <dataValidations count="2">
    <dataValidation type="list" allowBlank="1" showInputMessage="1" showErrorMessage="1" sqref="D5:D6 G15:G23">
      <formula1>$R$1:$R$10</formula1>
    </dataValidation>
    <dataValidation type="list" allowBlank="1" showInputMessage="1" showErrorMessage="1" sqref="B8">
      <formula1>$A$30:$A$32</formula1>
    </dataValidation>
  </dataValidations>
  <pageMargins left="0.7" right="0.7" top="0.75" bottom="0.75" header="0.3" footer="0.3"/>
  <pageSetup scale="83" orientation="portrait" r:id="rId1"/>
  <headerFooter>
    <oddHeader xml:space="preserve">&amp;R
4/11/16
CALC: KWR
CHKD: DRB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Circuit MI</vt:lpstr>
      <vt:lpstr>Circuit MJ</vt:lpstr>
      <vt:lpstr>'Circuit MI'!Print_Area</vt:lpstr>
      <vt:lpstr>'Circuit MJ'!Print_Area</vt:lpstr>
    </vt:vector>
  </TitlesOfParts>
  <Company>MS Consultants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 consultants, inc.</dc:creator>
  <cp:lastModifiedBy>Ryan, Kevin</cp:lastModifiedBy>
  <cp:lastPrinted>2016-04-12T14:20:22Z</cp:lastPrinted>
  <dcterms:created xsi:type="dcterms:W3CDTF">2000-12-11T14:28:56Z</dcterms:created>
  <dcterms:modified xsi:type="dcterms:W3CDTF">2020-04-08T15:31:50Z</dcterms:modified>
</cp:coreProperties>
</file>